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<sst xmlns="http://schemas.openxmlformats.org/spreadsheetml/2006/main" count="156" uniqueCount="143">
  <si>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</si>
  <si>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</si>
  <si>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</si>
  <si>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</si>
  <si>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</si>
  <si>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</si>
  <si>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</si>
  <si>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</si>
  <si>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</si>
  <si>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</si>
  <si>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</si>
  <si>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</si>
  <si>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</si>
  <si>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</si>
  <si>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</si>
  <si>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</si>
  <si>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</si>
  <si>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</si>
  <si>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</si>
  <si>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</si>
  <si>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</si>
  <si>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</si>
  <si>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</si>
  <si>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</si>
  <si>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</si>
  <si>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</si>
  <si>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</si>
  <si>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</si>
  <si>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</si>
  <si>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</si>
  <si>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</si>
  <si>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</si>
  <si>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</si>
  <si>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</si>
  <si>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</si>
  <si>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</si>
  <si>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</si>
  <si>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</si>
  <si>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</si>
  <si>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</si>
  <si>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</si>
  <si>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</si>
  <si>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</si>
  <si>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</si>
  <si>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</si>
  <si>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</si>
  <si>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</si>
  <si>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</si>
  <si>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</si>
  <si>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</si>
  <si>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</si>
  <si>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</si>
  <si>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</si>
  <si>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</si>
  <si>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</si>
  <si>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</si>
  <si>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</si>
  <si>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</si>
  <si>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</si>
  <si>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</si>
  <si>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</si>
  <si>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</si>
  <si>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</si>
  <si>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</si>
  <si>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</si>
  <si>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</si>
  <si>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</si>
  <si>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</si>
  <si>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</si>
  <si>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</si>
  <si>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</si>
  <si>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</si>
  <si>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</si>
  <si>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</si>
  <si>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</si>
  <si>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</si>
  <si>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</si>
  <si>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</si>
  <si>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</si>
  <si>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</si>
  <si>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</si>
  <si>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</si>
  <si>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</si>
  <si>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</si>
  <si>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</si>
  <si>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</si>
  <si>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</si>
  <si>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</si>
  <si>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</si>
  <si>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</si>
  <si>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</si>
  <si>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</si>
  <si>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</si>
  <si>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</si>
  <si>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</si>
  <si>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</si>
  <si>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</si>
  <si>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</si>
  <si>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</si>
  <si>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</si>
  <si>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</si>
  <si>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</si>
  <si>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</si>
  <si>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</si>
  <si>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</si>
  <si>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</si>
  <si>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</si>
  <si>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</si>
  <si>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</si>
  <si>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</si>
  <si>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</si>
  <si>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</si>
  <si>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</si>
  <si>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</si>
  <si>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</si>
  <si>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</si>
  <si>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</si>
  <si>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</si>
  <si>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</si>
  <si>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</si>
  <si>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</si>
  <si>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</si>
  <si>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</si>
  <si>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</si>
  <si>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</si>
  <si>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</si>
  <si>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</si>
  <si>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</si>
  <si>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</si>
  <si>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</si>
  <si>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</si>
  <si>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</si>
  <si>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</si>
  <si>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</si>
  <si>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</si>
  <si>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</si>
  <si>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Кърджали</t>
  </si>
  <si>
    <t>месеца  на  2012 г.</t>
  </si>
  <si>
    <t>Административен ръководител:                        /Георги Милушев/</t>
  </si>
  <si>
    <t>Съд.администратор:                   /Светла Милушева/</t>
  </si>
  <si>
    <t>Изготвил:               /Красимира Тодорова/</t>
  </si>
  <si>
    <t>Телефон: 0361/62703</t>
  </si>
  <si>
    <t>e-mail: okrsad_kj@mbox.contact.bg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</si>
</sst>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4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9" fontId="2" fillId="3" borderId="25" xfId="2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9" fontId="2" fillId="3" borderId="27" xfId="2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7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43" xfId="21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9" fontId="2" fillId="3" borderId="45" xfId="21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0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 applyAlignment="1">
      <alignment/>
    </xf>
    <xf numFmtId="0" fontId="13" fillId="2" borderId="0" xfId="20" applyFill="1" applyBorder="1" applyAlignment="1">
      <alignment/>
    </xf>
    <xf numFmtId="9" fontId="2" fillId="3" borderId="49" xfId="21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9" fontId="2" fillId="3" borderId="55" xfId="21" applyFont="1" applyFill="1" applyBorder="1" applyAlignment="1" applyProtection="1">
      <alignment horizontal="center" vertical="center" wrapText="1"/>
      <protection/>
    </xf>
    <xf numFmtId="9" fontId="2" fillId="3" borderId="56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9" fontId="2" fillId="3" borderId="57" xfId="2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Continuous" vertical="center" wrapText="1"/>
      <protection locked="0"/>
    </xf>
    <xf numFmtId="0" fontId="2" fillId="3" borderId="50" xfId="0" applyFont="1" applyFill="1" applyBorder="1" applyAlignment="1" applyProtection="1">
      <alignment horizontal="centerContinuous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/>
    </xf>
    <xf numFmtId="0" fontId="16" fillId="2" borderId="0" xfId="2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3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67" xfId="0" applyFont="1" applyFill="1" applyBorder="1" applyAlignment="1" applyProtection="1">
      <alignment horizontal="center" vertical="center" wrapText="1"/>
      <protection/>
    </xf>
    <xf numFmtId="0" fontId="2" fillId="3" borderId="71" xfId="0" applyFont="1" applyFill="1" applyBorder="1" applyAlignment="1" applyProtection="1">
      <alignment horizontal="center" vertical="center" wrapText="1"/>
      <protection/>
    </xf>
    <xf numFmtId="0" fontId="15" fillId="3" borderId="72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  <protection/>
    </xf>
    <xf numFmtId="9" fontId="2" fillId="3" borderId="27" xfId="21" applyFont="1" applyFill="1" applyBorder="1" applyAlignment="1" applyProtection="1">
      <alignment horizontal="center" vertical="center" wrapText="1"/>
      <protection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5" fillId="3" borderId="74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9" fontId="15" fillId="3" borderId="43" xfId="21" applyFont="1" applyFill="1" applyBorder="1" applyAlignment="1">
      <alignment horizontal="center" vertical="center" wrapText="1"/>
    </xf>
    <xf numFmtId="9" fontId="15" fillId="3" borderId="45" xfId="21" applyFont="1" applyFill="1" applyBorder="1" applyAlignment="1">
      <alignment horizontal="center" vertical="center" wrapText="1"/>
    </xf>
    <xf numFmtId="9" fontId="15" fillId="3" borderId="27" xfId="21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9" fontId="2" fillId="3" borderId="68" xfId="21" applyFont="1" applyFill="1" applyBorder="1" applyAlignment="1" applyProtection="1">
      <alignment horizontal="center" vertical="center" wrapText="1"/>
      <protection/>
    </xf>
    <xf numFmtId="0" fontId="15" fillId="3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3" borderId="74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2" borderId="76" xfId="0" applyFont="1" applyFill="1" applyBorder="1" applyAlignment="1">
      <alignment horizontal="centerContinuous" vertical="center" wrapText="1"/>
    </xf>
    <xf numFmtId="0" fontId="0" fillId="2" borderId="77" xfId="0" applyFont="1" applyFill="1" applyBorder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9" fontId="2" fillId="3" borderId="69" xfId="21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9" fontId="2" fillId="3" borderId="45" xfId="21" applyFont="1" applyFill="1" applyBorder="1" applyAlignment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3" borderId="69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" borderId="82" xfId="0" applyFill="1" applyBorder="1" applyAlignment="1" applyProtection="1">
      <alignment horizontal="center"/>
      <protection locked="0"/>
    </xf>
    <xf numFmtId="0" fontId="0" fillId="3" borderId="73" xfId="0" applyFill="1" applyBorder="1" applyAlignment="1" applyProtection="1">
      <alignment horizontal="center"/>
      <protection locked="0"/>
    </xf>
    <xf numFmtId="0" fontId="0" fillId="3" borderId="64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L12" sqref="L12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102</v>
      </c>
      <c r="D4" s="55"/>
      <c r="E4" s="55"/>
      <c r="F4" s="55"/>
      <c r="G4" s="55"/>
      <c r="H4" s="55"/>
      <c r="I4" s="302"/>
      <c r="J4" s="302"/>
      <c r="K4" s="56"/>
    </row>
    <row r="5" spans="1:11" ht="15.75">
      <c r="A5" s="54"/>
      <c r="B5" s="55"/>
      <c r="C5" s="57" t="s">
        <v>103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135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101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104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94</v>
      </c>
      <c r="C10" s="61" t="s">
        <v>125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105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95</v>
      </c>
      <c r="C12" s="188" t="s">
        <v>126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96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97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98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99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100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118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119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114</v>
      </c>
      <c r="C29" s="187" t="s">
        <v>120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78" sqref="M78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54" t="s">
        <v>124</v>
      </c>
      <c r="R1" s="354"/>
      <c r="S1" s="354"/>
    </row>
    <row r="2" spans="1:19" ht="15" customHeight="1">
      <c r="A2" s="92"/>
      <c r="B2" s="92"/>
      <c r="C2" s="339" t="s">
        <v>92</v>
      </c>
      <c r="D2" s="339"/>
      <c r="E2" s="339"/>
      <c r="F2" s="339"/>
      <c r="G2" s="339"/>
      <c r="H2" s="339"/>
      <c r="I2" s="339"/>
      <c r="J2" s="159" t="s">
        <v>136</v>
      </c>
      <c r="K2" s="1" t="s">
        <v>93</v>
      </c>
      <c r="L2" s="160">
        <v>12</v>
      </c>
      <c r="M2" s="340" t="s">
        <v>137</v>
      </c>
      <c r="N2" s="340"/>
      <c r="O2" s="340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41" t="s">
        <v>3</v>
      </c>
      <c r="D4" s="341" t="s">
        <v>116</v>
      </c>
      <c r="E4" s="347" t="s">
        <v>4</v>
      </c>
      <c r="F4" s="343" t="s">
        <v>111</v>
      </c>
      <c r="G4" s="343" t="s">
        <v>5</v>
      </c>
      <c r="H4" s="4" t="s">
        <v>0</v>
      </c>
      <c r="I4" s="4"/>
      <c r="J4" s="4"/>
      <c r="K4" s="330" t="s">
        <v>8</v>
      </c>
      <c r="L4" s="261" t="s">
        <v>1</v>
      </c>
      <c r="M4" s="4"/>
      <c r="N4" s="4"/>
      <c r="O4" s="4"/>
      <c r="P4" s="262"/>
      <c r="Q4" s="330" t="s">
        <v>2</v>
      </c>
      <c r="R4" s="330" t="s">
        <v>117</v>
      </c>
      <c r="S4" s="330" t="s">
        <v>10</v>
      </c>
    </row>
    <row r="5" spans="1:19" ht="47.25" customHeight="1">
      <c r="A5" s="6"/>
      <c r="B5" s="7"/>
      <c r="C5" s="346"/>
      <c r="D5" s="346"/>
      <c r="E5" s="351"/>
      <c r="F5" s="344"/>
      <c r="G5" s="344"/>
      <c r="H5" s="341" t="s">
        <v>6</v>
      </c>
      <c r="I5" s="349" t="s">
        <v>7</v>
      </c>
      <c r="J5" s="350"/>
      <c r="K5" s="331"/>
      <c r="L5" s="341" t="s">
        <v>6</v>
      </c>
      <c r="M5" s="347" t="s">
        <v>70</v>
      </c>
      <c r="N5" s="347" t="s">
        <v>109</v>
      </c>
      <c r="O5" s="347" t="s">
        <v>56</v>
      </c>
      <c r="P5" s="343" t="s">
        <v>9</v>
      </c>
      <c r="Q5" s="331"/>
      <c r="R5" s="331"/>
      <c r="S5" s="331"/>
    </row>
    <row r="6" spans="1:19" ht="13.5" thickBot="1">
      <c r="A6" s="9"/>
      <c r="B6" s="10"/>
      <c r="C6" s="342"/>
      <c r="D6" s="342"/>
      <c r="E6" s="348"/>
      <c r="F6" s="345"/>
      <c r="G6" s="345"/>
      <c r="H6" s="342"/>
      <c r="I6" s="109" t="s">
        <v>11</v>
      </c>
      <c r="J6" s="10" t="s">
        <v>12</v>
      </c>
      <c r="K6" s="332"/>
      <c r="L6" s="342"/>
      <c r="M6" s="348"/>
      <c r="N6" s="348"/>
      <c r="O6" s="348"/>
      <c r="P6" s="345"/>
      <c r="Q6" s="332"/>
      <c r="R6" s="332"/>
      <c r="S6" s="332"/>
    </row>
    <row r="7" spans="1:19" ht="11.25" customHeight="1" thickBot="1">
      <c r="A7" s="6" t="s">
        <v>112</v>
      </c>
      <c r="B7" s="7"/>
      <c r="C7" s="243" t="s">
        <v>113</v>
      </c>
      <c r="D7" s="120">
        <v>1</v>
      </c>
      <c r="E7" s="120">
        <v>2</v>
      </c>
      <c r="F7" s="120" t="s">
        <v>110</v>
      </c>
      <c r="G7" s="120">
        <v>3</v>
      </c>
      <c r="H7" s="120">
        <v>4</v>
      </c>
      <c r="I7" s="120" t="s">
        <v>86</v>
      </c>
      <c r="J7" s="120" t="s">
        <v>87</v>
      </c>
      <c r="K7" s="120">
        <v>5</v>
      </c>
      <c r="L7" s="120">
        <v>6</v>
      </c>
      <c r="M7" s="120" t="s">
        <v>88</v>
      </c>
      <c r="N7" s="120" t="s">
        <v>89</v>
      </c>
      <c r="O7" s="120" t="s">
        <v>90</v>
      </c>
      <c r="P7" s="120" t="s">
        <v>91</v>
      </c>
      <c r="Q7" s="120">
        <v>7</v>
      </c>
      <c r="R7" s="120">
        <v>8</v>
      </c>
      <c r="S7" s="121">
        <v>9</v>
      </c>
    </row>
    <row r="8" spans="1:19" ht="12" customHeight="1">
      <c r="A8" s="330" t="s">
        <v>57</v>
      </c>
      <c r="B8" s="330" t="s">
        <v>13</v>
      </c>
      <c r="C8" s="117">
        <v>2010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31"/>
      <c r="B9" s="331"/>
      <c r="C9" s="118">
        <v>2011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32"/>
      <c r="B10" s="332"/>
      <c r="C10" s="114">
        <v>2012</v>
      </c>
      <c r="D10" s="50">
        <v>24</v>
      </c>
      <c r="E10" s="40">
        <v>124</v>
      </c>
      <c r="F10" s="115"/>
      <c r="G10" s="29">
        <f t="shared" si="2"/>
        <v>148</v>
      </c>
      <c r="H10" s="110">
        <f t="shared" si="0"/>
        <v>119</v>
      </c>
      <c r="I10" s="40">
        <v>97</v>
      </c>
      <c r="J10" s="32">
        <f t="shared" si="3"/>
        <v>0.8151260504201681</v>
      </c>
      <c r="K10" s="41">
        <v>92</v>
      </c>
      <c r="L10" s="23">
        <f t="shared" si="4"/>
        <v>27</v>
      </c>
      <c r="M10" s="40"/>
      <c r="N10" s="40"/>
      <c r="O10" s="40"/>
      <c r="P10" s="43">
        <v>27</v>
      </c>
      <c r="Q10" s="44">
        <v>195</v>
      </c>
      <c r="R10" s="29">
        <f t="shared" si="1"/>
        <v>29</v>
      </c>
      <c r="S10" s="41">
        <v>50</v>
      </c>
    </row>
    <row r="11" spans="1:19" ht="12" customHeight="1">
      <c r="A11" s="330" t="s">
        <v>69</v>
      </c>
      <c r="B11" s="330" t="s">
        <v>14</v>
      </c>
      <c r="C11" s="117">
        <v>2010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31"/>
      <c r="B12" s="331"/>
      <c r="C12" s="118">
        <v>2011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31"/>
      <c r="B13" s="332"/>
      <c r="C13" s="114">
        <v>2012</v>
      </c>
      <c r="D13" s="38"/>
      <c r="E13" s="39"/>
      <c r="F13" s="180"/>
      <c r="G13" s="31">
        <f t="shared" si="2"/>
        <v>0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/>
      <c r="R13" s="31">
        <f t="shared" si="1"/>
        <v>0</v>
      </c>
      <c r="S13" s="105"/>
    </row>
    <row r="14" spans="1:19" ht="12" customHeight="1">
      <c r="A14" s="361" t="s">
        <v>58</v>
      </c>
      <c r="B14" s="330" t="s">
        <v>15</v>
      </c>
      <c r="C14" s="117">
        <v>2010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62"/>
      <c r="B15" s="331"/>
      <c r="C15" s="118">
        <v>2011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63"/>
      <c r="B16" s="332"/>
      <c r="C16" s="114">
        <v>2012</v>
      </c>
      <c r="D16" s="98"/>
      <c r="E16" s="40">
        <v>15</v>
      </c>
      <c r="F16" s="115"/>
      <c r="G16" s="29">
        <f t="shared" si="2"/>
        <v>15</v>
      </c>
      <c r="H16" s="110">
        <f t="shared" si="0"/>
        <v>15</v>
      </c>
      <c r="I16" s="40">
        <v>15</v>
      </c>
      <c r="J16" s="113">
        <f t="shared" si="3"/>
        <v>1</v>
      </c>
      <c r="K16" s="114">
        <v>12</v>
      </c>
      <c r="L16" s="110">
        <f t="shared" si="4"/>
        <v>3</v>
      </c>
      <c r="M16" s="40"/>
      <c r="N16" s="40"/>
      <c r="O16" s="40"/>
      <c r="P16" s="115">
        <v>3</v>
      </c>
      <c r="Q16" s="114">
        <v>15</v>
      </c>
      <c r="R16" s="116">
        <f>SUM(G16-H16)</f>
        <v>0</v>
      </c>
      <c r="S16" s="41">
        <v>3</v>
      </c>
    </row>
    <row r="17" spans="1:19" ht="12" customHeight="1">
      <c r="A17" s="331" t="s">
        <v>60</v>
      </c>
      <c r="B17" s="330" t="s">
        <v>16</v>
      </c>
      <c r="C17" s="117">
        <v>2010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31"/>
      <c r="B18" s="331"/>
      <c r="C18" s="118">
        <v>2011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32"/>
      <c r="B19" s="332"/>
      <c r="C19" s="114">
        <v>2012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30" t="s">
        <v>61</v>
      </c>
      <c r="B20" s="330" t="s">
        <v>17</v>
      </c>
      <c r="C20" s="117">
        <v>2010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31"/>
      <c r="B21" s="331"/>
      <c r="C21" s="118">
        <v>2011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32"/>
      <c r="B22" s="332"/>
      <c r="C22" s="114">
        <v>2012</v>
      </c>
      <c r="D22" s="38">
        <v>24</v>
      </c>
      <c r="E22" s="39">
        <v>159</v>
      </c>
      <c r="F22" s="180"/>
      <c r="G22" s="31">
        <f t="shared" si="2"/>
        <v>183</v>
      </c>
      <c r="H22" s="25">
        <f t="shared" si="0"/>
        <v>172</v>
      </c>
      <c r="I22" s="39">
        <v>171</v>
      </c>
      <c r="J22" s="30">
        <f t="shared" si="3"/>
        <v>0.9941860465116279</v>
      </c>
      <c r="K22" s="42">
        <v>167</v>
      </c>
      <c r="L22" s="23">
        <f t="shared" si="4"/>
        <v>5</v>
      </c>
      <c r="M22" s="45"/>
      <c r="N22" s="45"/>
      <c r="O22" s="45"/>
      <c r="P22" s="46">
        <v>5</v>
      </c>
      <c r="Q22" s="47">
        <v>189</v>
      </c>
      <c r="R22" s="34">
        <f t="shared" si="1"/>
        <v>11</v>
      </c>
      <c r="S22" s="42">
        <v>51</v>
      </c>
    </row>
    <row r="23" spans="1:19" ht="12" customHeight="1">
      <c r="A23" s="330" t="s">
        <v>62</v>
      </c>
      <c r="B23" s="330" t="s">
        <v>18</v>
      </c>
      <c r="C23" s="117">
        <v>2010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31"/>
      <c r="B24" s="331"/>
      <c r="C24" s="118">
        <v>2011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32"/>
      <c r="B25" s="332"/>
      <c r="C25" s="114">
        <v>2012</v>
      </c>
      <c r="D25" s="38">
        <v>3</v>
      </c>
      <c r="E25" s="39">
        <v>121</v>
      </c>
      <c r="F25" s="180"/>
      <c r="G25" s="31">
        <f t="shared" si="2"/>
        <v>124</v>
      </c>
      <c r="H25" s="25">
        <f t="shared" si="0"/>
        <v>120</v>
      </c>
      <c r="I25" s="39">
        <v>120</v>
      </c>
      <c r="J25" s="30">
        <f t="shared" si="3"/>
        <v>1</v>
      </c>
      <c r="K25" s="42">
        <v>102</v>
      </c>
      <c r="L25" s="23">
        <f t="shared" si="4"/>
        <v>18</v>
      </c>
      <c r="M25" s="45"/>
      <c r="N25" s="45"/>
      <c r="O25" s="45"/>
      <c r="P25" s="46">
        <v>18</v>
      </c>
      <c r="Q25" s="47">
        <v>120</v>
      </c>
      <c r="R25" s="34">
        <f t="shared" si="1"/>
        <v>4</v>
      </c>
      <c r="S25" s="42">
        <v>18</v>
      </c>
    </row>
    <row r="26" spans="1:19" ht="12" customHeight="1">
      <c r="A26" s="330" t="s">
        <v>73</v>
      </c>
      <c r="B26" s="330" t="s">
        <v>19</v>
      </c>
      <c r="C26" s="117">
        <v>2010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31"/>
      <c r="B27" s="331"/>
      <c r="C27" s="118">
        <v>2011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32"/>
      <c r="B28" s="332"/>
      <c r="C28" s="114">
        <v>2012</v>
      </c>
      <c r="D28" s="38">
        <v>14</v>
      </c>
      <c r="E28" s="39">
        <v>26</v>
      </c>
      <c r="F28" s="180"/>
      <c r="G28" s="31">
        <f t="shared" si="2"/>
        <v>40</v>
      </c>
      <c r="H28" s="25">
        <f t="shared" si="0"/>
        <v>25</v>
      </c>
      <c r="I28" s="39">
        <v>16</v>
      </c>
      <c r="J28" s="30">
        <f t="shared" si="3"/>
        <v>0.64</v>
      </c>
      <c r="K28" s="42">
        <v>19</v>
      </c>
      <c r="L28" s="23">
        <f t="shared" si="4"/>
        <v>6</v>
      </c>
      <c r="M28" s="45"/>
      <c r="N28" s="45"/>
      <c r="O28" s="45"/>
      <c r="P28" s="46">
        <v>6</v>
      </c>
      <c r="Q28" s="47">
        <v>61</v>
      </c>
      <c r="R28" s="34">
        <f t="shared" si="1"/>
        <v>15</v>
      </c>
      <c r="S28" s="42">
        <v>9</v>
      </c>
    </row>
    <row r="29" spans="1:19" ht="12" customHeight="1">
      <c r="A29" s="330" t="s">
        <v>67</v>
      </c>
      <c r="B29" s="330" t="s">
        <v>20</v>
      </c>
      <c r="C29" s="117">
        <v>2010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31"/>
      <c r="B30" s="331"/>
      <c r="C30" s="118">
        <v>2011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32"/>
      <c r="B31" s="332"/>
      <c r="C31" s="114">
        <v>2012</v>
      </c>
      <c r="D31" s="38">
        <v>3</v>
      </c>
      <c r="E31" s="39">
        <v>17</v>
      </c>
      <c r="F31" s="180"/>
      <c r="G31" s="31">
        <f>E31+D31</f>
        <v>20</v>
      </c>
      <c r="H31" s="25">
        <f>K31+L31</f>
        <v>19</v>
      </c>
      <c r="I31" s="39">
        <v>19</v>
      </c>
      <c r="J31" s="30">
        <f t="shared" si="5"/>
        <v>1</v>
      </c>
      <c r="K31" s="99">
        <v>19</v>
      </c>
      <c r="L31" s="22">
        <f>M31+N31+O31+P31</f>
        <v>0</v>
      </c>
      <c r="M31" s="48"/>
      <c r="N31" s="48"/>
      <c r="O31" s="48"/>
      <c r="P31" s="103"/>
      <c r="Q31" s="100">
        <v>19</v>
      </c>
      <c r="R31" s="101">
        <f>SUM(G31-H31)</f>
        <v>1</v>
      </c>
      <c r="S31" s="99"/>
    </row>
    <row r="32" spans="1:19" ht="12" customHeight="1">
      <c r="A32" s="355" t="s">
        <v>74</v>
      </c>
      <c r="B32" s="330" t="s">
        <v>21</v>
      </c>
      <c r="C32" s="117">
        <v>2010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56"/>
      <c r="B33" s="331"/>
      <c r="C33" s="118">
        <v>2011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57"/>
      <c r="B34" s="332"/>
      <c r="C34" s="114">
        <v>2012</v>
      </c>
      <c r="D34" s="168">
        <f t="shared" si="6"/>
        <v>68</v>
      </c>
      <c r="E34" s="178">
        <f t="shared" si="6"/>
        <v>462</v>
      </c>
      <c r="F34" s="179">
        <f t="shared" si="6"/>
        <v>0</v>
      </c>
      <c r="G34" s="199">
        <f t="shared" si="6"/>
        <v>530</v>
      </c>
      <c r="H34" s="196">
        <f t="shared" si="6"/>
        <v>470</v>
      </c>
      <c r="I34" s="178">
        <f t="shared" si="6"/>
        <v>438</v>
      </c>
      <c r="J34" s="219">
        <f t="shared" si="5"/>
        <v>0.9319148936170213</v>
      </c>
      <c r="K34" s="218">
        <f aca="true" t="shared" si="9" ref="K34:R34">K10+K13+K16+K19+K22+K25+K28+K31</f>
        <v>411</v>
      </c>
      <c r="L34" s="196">
        <f t="shared" si="9"/>
        <v>59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59</v>
      </c>
      <c r="Q34" s="169">
        <f>Q10+Q13+Q16+Q22+Q25+Q28+Q31</f>
        <v>599</v>
      </c>
      <c r="R34" s="183">
        <f t="shared" si="9"/>
        <v>60</v>
      </c>
      <c r="S34" s="169">
        <f>S10+S13+S16+S19+S22+S25+S28+S31</f>
        <v>131</v>
      </c>
    </row>
    <row r="35" spans="1:19" ht="12" customHeight="1">
      <c r="A35" s="331" t="s">
        <v>63</v>
      </c>
      <c r="B35" s="330" t="s">
        <v>23</v>
      </c>
      <c r="C35" s="117">
        <v>2010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31"/>
      <c r="B36" s="331"/>
      <c r="C36" s="118">
        <v>2011</v>
      </c>
      <c r="D36" s="130"/>
      <c r="E36" s="128"/>
      <c r="F36" s="146"/>
      <c r="G36" s="78">
        <f t="shared" si="2"/>
        <v>0</v>
      </c>
      <c r="H36" s="74">
        <f t="shared" si="0"/>
        <v>0</v>
      </c>
      <c r="I36" s="128"/>
      <c r="J36" s="75">
        <f t="shared" si="3"/>
        <v>0</v>
      </c>
      <c r="K36" s="138"/>
      <c r="L36" s="80">
        <f t="shared" si="4"/>
        <v>0</v>
      </c>
      <c r="M36" s="128"/>
      <c r="N36" s="128"/>
      <c r="O36" s="128"/>
      <c r="P36" s="146"/>
      <c r="Q36" s="151"/>
      <c r="R36" s="78">
        <f t="shared" si="1"/>
        <v>0</v>
      </c>
      <c r="S36" s="138"/>
    </row>
    <row r="37" spans="1:19" ht="12" customHeight="1" thickBot="1">
      <c r="A37" s="332"/>
      <c r="B37" s="332"/>
      <c r="C37" s="114">
        <v>2012</v>
      </c>
      <c r="D37" s="38">
        <v>4</v>
      </c>
      <c r="E37" s="39">
        <v>26</v>
      </c>
      <c r="F37" s="180"/>
      <c r="G37" s="31">
        <f t="shared" si="2"/>
        <v>30</v>
      </c>
      <c r="H37" s="25">
        <f t="shared" si="0"/>
        <v>26</v>
      </c>
      <c r="I37" s="39">
        <v>23</v>
      </c>
      <c r="J37" s="30">
        <f t="shared" si="3"/>
        <v>0.8846153846153846</v>
      </c>
      <c r="K37" s="42">
        <v>11</v>
      </c>
      <c r="L37" s="25">
        <f t="shared" si="4"/>
        <v>15</v>
      </c>
      <c r="M37" s="48">
        <v>7</v>
      </c>
      <c r="N37" s="48">
        <v>3</v>
      </c>
      <c r="O37" s="48">
        <v>3</v>
      </c>
      <c r="P37" s="49">
        <v>2</v>
      </c>
      <c r="Q37" s="47">
        <v>45</v>
      </c>
      <c r="R37" s="34">
        <f t="shared" si="1"/>
        <v>4</v>
      </c>
      <c r="S37" s="42">
        <v>4</v>
      </c>
    </row>
    <row r="38" spans="1:19" ht="12" customHeight="1">
      <c r="A38" s="330" t="s">
        <v>64</v>
      </c>
      <c r="B38" s="330" t="s">
        <v>24</v>
      </c>
      <c r="C38" s="117">
        <v>2010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31"/>
      <c r="B39" s="331"/>
      <c r="C39" s="118">
        <v>2011</v>
      </c>
      <c r="D39" s="130"/>
      <c r="E39" s="128"/>
      <c r="F39" s="146"/>
      <c r="G39" s="78">
        <f t="shared" si="2"/>
        <v>0</v>
      </c>
      <c r="H39" s="74">
        <f t="shared" si="0"/>
        <v>0</v>
      </c>
      <c r="I39" s="128"/>
      <c r="J39" s="75">
        <f t="shared" si="3"/>
        <v>0</v>
      </c>
      <c r="K39" s="138"/>
      <c r="L39" s="76">
        <f t="shared" si="4"/>
        <v>0</v>
      </c>
      <c r="M39" s="128"/>
      <c r="N39" s="128"/>
      <c r="O39" s="128"/>
      <c r="P39" s="150"/>
      <c r="Q39" s="151"/>
      <c r="R39" s="78">
        <f t="shared" si="1"/>
        <v>0</v>
      </c>
      <c r="S39" s="138"/>
    </row>
    <row r="40" spans="1:19" ht="12" customHeight="1" thickBot="1">
      <c r="A40" s="332"/>
      <c r="B40" s="332"/>
      <c r="C40" s="114">
        <v>2012</v>
      </c>
      <c r="D40" s="50">
        <v>1</v>
      </c>
      <c r="E40" s="40">
        <v>58</v>
      </c>
      <c r="F40" s="115"/>
      <c r="G40" s="29">
        <f t="shared" si="2"/>
        <v>59</v>
      </c>
      <c r="H40" s="110">
        <f t="shared" si="0"/>
        <v>57</v>
      </c>
      <c r="I40" s="40">
        <v>57</v>
      </c>
      <c r="J40" s="32">
        <f t="shared" si="3"/>
        <v>1</v>
      </c>
      <c r="K40" s="42">
        <v>56</v>
      </c>
      <c r="L40" s="23">
        <f t="shared" si="4"/>
        <v>1</v>
      </c>
      <c r="M40" s="45"/>
      <c r="N40" s="45"/>
      <c r="O40" s="45"/>
      <c r="P40" s="46">
        <v>1</v>
      </c>
      <c r="Q40" s="47">
        <v>57</v>
      </c>
      <c r="R40" s="29">
        <f t="shared" si="1"/>
        <v>2</v>
      </c>
      <c r="S40" s="42">
        <v>1</v>
      </c>
    </row>
    <row r="41" spans="1:19" ht="12" customHeight="1">
      <c r="A41" s="330" t="s">
        <v>68</v>
      </c>
      <c r="B41" s="330" t="s">
        <v>25</v>
      </c>
      <c r="C41" s="117">
        <v>2010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31"/>
      <c r="B42" s="331"/>
      <c r="C42" s="118">
        <v>2011</v>
      </c>
      <c r="D42" s="127"/>
      <c r="E42" s="128"/>
      <c r="F42" s="146"/>
      <c r="G42" s="78">
        <f t="shared" si="2"/>
        <v>0</v>
      </c>
      <c r="H42" s="74">
        <f t="shared" si="0"/>
        <v>0</v>
      </c>
      <c r="I42" s="128"/>
      <c r="J42" s="112">
        <f t="shared" si="3"/>
        <v>0</v>
      </c>
      <c r="K42" s="136"/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32"/>
      <c r="B43" s="332"/>
      <c r="C43" s="114">
        <v>2012</v>
      </c>
      <c r="D43" s="98"/>
      <c r="E43" s="40">
        <v>48</v>
      </c>
      <c r="F43" s="115"/>
      <c r="G43" s="29">
        <f aca="true" t="shared" si="10" ref="G43:G54">E43+D43</f>
        <v>48</v>
      </c>
      <c r="H43" s="110">
        <f t="shared" si="0"/>
        <v>48</v>
      </c>
      <c r="I43" s="40">
        <v>48</v>
      </c>
      <c r="J43" s="122">
        <f t="shared" si="3"/>
        <v>1</v>
      </c>
      <c r="K43" s="114">
        <v>48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30" t="s">
        <v>59</v>
      </c>
      <c r="B44" s="330" t="s">
        <v>26</v>
      </c>
      <c r="C44" s="117">
        <v>2010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31"/>
      <c r="B45" s="331"/>
      <c r="C45" s="118">
        <v>2011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32"/>
      <c r="B46" s="332"/>
      <c r="C46" s="114">
        <v>2012</v>
      </c>
      <c r="D46" s="50">
        <v>8</v>
      </c>
      <c r="E46" s="40">
        <v>62</v>
      </c>
      <c r="F46" s="115"/>
      <c r="G46" s="29">
        <f t="shared" si="10"/>
        <v>70</v>
      </c>
      <c r="H46" s="110">
        <f t="shared" si="11"/>
        <v>64</v>
      </c>
      <c r="I46" s="40">
        <v>63</v>
      </c>
      <c r="J46" s="32">
        <f t="shared" si="3"/>
        <v>0.984375</v>
      </c>
      <c r="K46" s="41">
        <v>60</v>
      </c>
      <c r="L46" s="23">
        <f t="shared" si="4"/>
        <v>4</v>
      </c>
      <c r="M46" s="40"/>
      <c r="N46" s="40"/>
      <c r="O46" s="40"/>
      <c r="P46" s="43">
        <v>4</v>
      </c>
      <c r="Q46" s="44">
        <v>83</v>
      </c>
      <c r="R46" s="29">
        <f t="shared" si="12"/>
        <v>6</v>
      </c>
      <c r="S46" s="41">
        <v>4</v>
      </c>
    </row>
    <row r="47" spans="1:19" ht="12" customHeight="1">
      <c r="A47" s="330" t="s">
        <v>65</v>
      </c>
      <c r="B47" s="330" t="s">
        <v>77</v>
      </c>
      <c r="C47" s="117">
        <v>2010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31"/>
      <c r="B48" s="331"/>
      <c r="C48" s="118">
        <v>2011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32"/>
      <c r="B49" s="332"/>
      <c r="C49" s="114">
        <v>2012</v>
      </c>
      <c r="D49" s="38">
        <v>1</v>
      </c>
      <c r="E49" s="39">
        <v>47</v>
      </c>
      <c r="F49" s="180"/>
      <c r="G49" s="31">
        <f t="shared" si="10"/>
        <v>48</v>
      </c>
      <c r="H49" s="25">
        <f t="shared" si="11"/>
        <v>48</v>
      </c>
      <c r="I49" s="39">
        <v>48</v>
      </c>
      <c r="J49" s="30">
        <f t="shared" si="3"/>
        <v>1</v>
      </c>
      <c r="K49" s="41">
        <v>40</v>
      </c>
      <c r="L49" s="23">
        <f t="shared" si="4"/>
        <v>8</v>
      </c>
      <c r="M49" s="40"/>
      <c r="N49" s="40"/>
      <c r="O49" s="40"/>
      <c r="P49" s="43">
        <v>8</v>
      </c>
      <c r="Q49" s="44">
        <v>48</v>
      </c>
      <c r="R49" s="29">
        <f t="shared" si="12"/>
        <v>0</v>
      </c>
      <c r="S49" s="41"/>
    </row>
    <row r="50" spans="1:19" ht="12" customHeight="1">
      <c r="A50" s="330" t="s">
        <v>66</v>
      </c>
      <c r="B50" s="330" t="s">
        <v>27</v>
      </c>
      <c r="C50" s="117">
        <v>2010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31"/>
      <c r="B51" s="331"/>
      <c r="C51" s="118">
        <v>2011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32"/>
      <c r="B52" s="332"/>
      <c r="C52" s="114">
        <v>2012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64" t="s">
        <v>131</v>
      </c>
      <c r="B53" s="330" t="s">
        <v>28</v>
      </c>
      <c r="C53" s="117">
        <v>2010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65"/>
      <c r="B54" s="331"/>
      <c r="C54" s="118">
        <v>2011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66"/>
      <c r="B55" s="332"/>
      <c r="C55" s="114">
        <v>2012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55" t="s">
        <v>75</v>
      </c>
      <c r="B56" s="330" t="s">
        <v>29</v>
      </c>
      <c r="C56" s="117">
        <v>2010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56"/>
      <c r="B57" s="331"/>
      <c r="C57" s="118">
        <v>2011</v>
      </c>
      <c r="D57" s="272">
        <f aca="true" t="shared" si="15" ref="D57:F58">D36+D39+D42+D45+D48+D51+D54</f>
        <v>0</v>
      </c>
      <c r="E57" s="273">
        <f t="shared" si="15"/>
        <v>0</v>
      </c>
      <c r="F57" s="274">
        <f t="shared" si="15"/>
        <v>0</v>
      </c>
      <c r="G57" s="275">
        <f aca="true" t="shared" si="16" ref="G57:I58">G36+G39+G42+G45+G48+G51+G54</f>
        <v>0</v>
      </c>
      <c r="H57" s="276">
        <f t="shared" si="16"/>
        <v>0</v>
      </c>
      <c r="I57" s="273">
        <f t="shared" si="16"/>
        <v>0</v>
      </c>
      <c r="J57" s="112">
        <f t="shared" si="3"/>
        <v>0</v>
      </c>
      <c r="K57" s="287">
        <f aca="true" t="shared" si="17" ref="K57:N58">K36+K39+K42+K45+K48+K51+K54</f>
        <v>0</v>
      </c>
      <c r="L57" s="272">
        <f t="shared" si="17"/>
        <v>0</v>
      </c>
      <c r="M57" s="273">
        <f t="shared" si="17"/>
        <v>0</v>
      </c>
      <c r="N57" s="273">
        <f t="shared" si="17"/>
        <v>0</v>
      </c>
      <c r="O57" s="176">
        <f t="shared" si="14"/>
        <v>0</v>
      </c>
      <c r="P57" s="177">
        <f t="shared" si="14"/>
        <v>0</v>
      </c>
      <c r="Q57" s="287">
        <f>Q36+Q39+Q45+Q48+Q51+Q54</f>
        <v>0</v>
      </c>
      <c r="R57" s="275">
        <f>R36+R39+R42+R45+R48+R51+R54</f>
        <v>0</v>
      </c>
      <c r="S57" s="275">
        <f>S36+S39+S45+S48+S51+S54</f>
        <v>0</v>
      </c>
    </row>
    <row r="58" spans="1:19" ht="12" customHeight="1" thickBot="1">
      <c r="A58" s="356"/>
      <c r="B58" s="332"/>
      <c r="C58" s="114">
        <v>2012</v>
      </c>
      <c r="D58" s="284">
        <f t="shared" si="15"/>
        <v>14</v>
      </c>
      <c r="E58" s="285">
        <f t="shared" si="15"/>
        <v>241</v>
      </c>
      <c r="F58" s="286">
        <f t="shared" si="15"/>
        <v>0</v>
      </c>
      <c r="G58" s="275">
        <f t="shared" si="16"/>
        <v>255</v>
      </c>
      <c r="H58" s="276">
        <f t="shared" si="16"/>
        <v>243</v>
      </c>
      <c r="I58" s="273">
        <f t="shared" si="16"/>
        <v>239</v>
      </c>
      <c r="J58" s="244">
        <f t="shared" si="3"/>
        <v>0.9835390946502057</v>
      </c>
      <c r="K58" s="288">
        <f t="shared" si="17"/>
        <v>215</v>
      </c>
      <c r="L58" s="284">
        <f>L37+L40+L43+L46+L49+L52+L55</f>
        <v>28</v>
      </c>
      <c r="M58" s="285">
        <f>M37+M40+M43+M46+M49+M52+M55</f>
        <v>7</v>
      </c>
      <c r="N58" s="285">
        <f t="shared" si="17"/>
        <v>3</v>
      </c>
      <c r="O58" s="178">
        <f t="shared" si="14"/>
        <v>3</v>
      </c>
      <c r="P58" s="179">
        <f t="shared" si="14"/>
        <v>15</v>
      </c>
      <c r="Q58" s="288">
        <f>Q37+Q40+Q46+Q49+Q52+Q55</f>
        <v>233</v>
      </c>
      <c r="R58" s="275">
        <f>R37+R40+R43+R46+R49+R52+R55</f>
        <v>12</v>
      </c>
      <c r="S58" s="275">
        <f>S37+S40+S46+S49+S52+S55</f>
        <v>9</v>
      </c>
    </row>
    <row r="59" spans="1:19" ht="12" customHeight="1">
      <c r="A59" s="358" t="s">
        <v>76</v>
      </c>
      <c r="B59" s="330" t="s">
        <v>36</v>
      </c>
      <c r="C59" s="117">
        <v>2010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59"/>
      <c r="B60" s="331"/>
      <c r="C60" s="118">
        <v>2011</v>
      </c>
      <c r="D60" s="205">
        <f t="shared" si="18"/>
        <v>0</v>
      </c>
      <c r="E60" s="206">
        <f t="shared" si="18"/>
        <v>0</v>
      </c>
      <c r="F60" s="207">
        <f t="shared" si="18"/>
        <v>0</v>
      </c>
      <c r="G60" s="231">
        <f t="shared" si="18"/>
        <v>0</v>
      </c>
      <c r="H60" s="205">
        <f t="shared" si="18"/>
        <v>0</v>
      </c>
      <c r="I60" s="206">
        <f t="shared" si="18"/>
        <v>0</v>
      </c>
      <c r="J60" s="237">
        <f t="shared" si="3"/>
        <v>0</v>
      </c>
      <c r="K60" s="240">
        <f>SUM(K33+K57)</f>
        <v>0</v>
      </c>
      <c r="L60" s="205">
        <f aca="true" t="shared" si="21" ref="L60:Q60">SUM(L33+L57)</f>
        <v>0</v>
      </c>
      <c r="M60" s="206">
        <f>SUM(M33+M57)</f>
        <v>0</v>
      </c>
      <c r="N60" s="206">
        <f t="shared" si="21"/>
        <v>0</v>
      </c>
      <c r="O60" s="206">
        <f t="shared" si="21"/>
        <v>0</v>
      </c>
      <c r="P60" s="210">
        <f t="shared" si="21"/>
        <v>0</v>
      </c>
      <c r="Q60" s="209">
        <f t="shared" si="21"/>
        <v>0</v>
      </c>
      <c r="R60" s="208">
        <f t="shared" si="20"/>
        <v>0</v>
      </c>
      <c r="S60" s="211">
        <f t="shared" si="20"/>
        <v>0</v>
      </c>
    </row>
    <row r="61" spans="1:19" ht="12" customHeight="1" thickBot="1">
      <c r="A61" s="360"/>
      <c r="B61" s="332"/>
      <c r="C61" s="114">
        <v>2012</v>
      </c>
      <c r="D61" s="223">
        <f t="shared" si="18"/>
        <v>82</v>
      </c>
      <c r="E61" s="224">
        <f t="shared" si="18"/>
        <v>703</v>
      </c>
      <c r="F61" s="225">
        <f t="shared" si="18"/>
        <v>0</v>
      </c>
      <c r="G61" s="232">
        <f t="shared" si="18"/>
        <v>785</v>
      </c>
      <c r="H61" s="212">
        <f t="shared" si="18"/>
        <v>713</v>
      </c>
      <c r="I61" s="213">
        <f t="shared" si="18"/>
        <v>677</v>
      </c>
      <c r="J61" s="238">
        <f>IF(H61&lt;&gt;0,I61/H61,0)</f>
        <v>0.9495091164095372</v>
      </c>
      <c r="K61" s="241">
        <f>SUM(K34+K58)</f>
        <v>626</v>
      </c>
      <c r="L61" s="212">
        <f aca="true" t="shared" si="22" ref="L61:Q61">SUM(L34+L58)</f>
        <v>87</v>
      </c>
      <c r="M61" s="213">
        <f t="shared" si="22"/>
        <v>7</v>
      </c>
      <c r="N61" s="213">
        <f t="shared" si="22"/>
        <v>3</v>
      </c>
      <c r="O61" s="213">
        <f t="shared" si="22"/>
        <v>3</v>
      </c>
      <c r="P61" s="216">
        <f t="shared" si="22"/>
        <v>74</v>
      </c>
      <c r="Q61" s="215">
        <f t="shared" si="22"/>
        <v>832</v>
      </c>
      <c r="R61" s="214">
        <f>SUM(R34+R58)</f>
        <v>72</v>
      </c>
      <c r="S61" s="217">
        <f t="shared" si="20"/>
        <v>140</v>
      </c>
    </row>
    <row r="62" spans="1:19" ht="12" customHeight="1" thickBot="1">
      <c r="A62" s="331" t="s">
        <v>85</v>
      </c>
      <c r="B62" s="330" t="s">
        <v>82</v>
      </c>
      <c r="C62" s="117">
        <v>2010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31"/>
      <c r="B63" s="331"/>
      <c r="C63" s="118">
        <v>2011</v>
      </c>
      <c r="D63" s="228"/>
      <c r="E63" s="26"/>
      <c r="F63" s="27"/>
      <c r="G63" s="221"/>
      <c r="H63" s="24"/>
      <c r="I63" s="14"/>
      <c r="J63" s="5"/>
      <c r="K63" s="333" t="s">
        <v>108</v>
      </c>
      <c r="L63" s="334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32"/>
      <c r="B64" s="332"/>
      <c r="C64" s="114">
        <v>2012</v>
      </c>
      <c r="D64" s="229"/>
      <c r="E64" s="52"/>
      <c r="F64" s="28"/>
      <c r="G64" s="222">
        <v>11</v>
      </c>
      <c r="H64" s="24"/>
      <c r="I64" s="14"/>
      <c r="J64" s="8" t="s">
        <v>3</v>
      </c>
      <c r="K64" s="335"/>
      <c r="L64" s="336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55" t="s">
        <v>121</v>
      </c>
      <c r="B65" s="330" t="s">
        <v>83</v>
      </c>
      <c r="C65" s="117">
        <v>2010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37"/>
      <c r="L65" s="338"/>
      <c r="M65" s="14"/>
      <c r="N65" s="117">
        <v>2010</v>
      </c>
      <c r="O65" s="157"/>
      <c r="P65" s="158"/>
      <c r="Q65" s="128"/>
      <c r="R65" s="128"/>
      <c r="S65" s="150"/>
    </row>
    <row r="66" spans="1:19" ht="12" customHeight="1">
      <c r="A66" s="356"/>
      <c r="B66" s="331"/>
      <c r="C66" s="118">
        <v>2011</v>
      </c>
      <c r="D66" s="26"/>
      <c r="E66" s="26"/>
      <c r="F66" s="26"/>
      <c r="G66" s="36">
        <f>IF(G63&lt;&gt;0,G60/L2/G63,0)</f>
        <v>0</v>
      </c>
      <c r="H66" s="185">
        <f>IF(G63&lt;&gt;0,H60/L2/G63,0)</f>
        <v>0</v>
      </c>
      <c r="I66" s="14"/>
      <c r="J66" s="117">
        <v>2010</v>
      </c>
      <c r="K66" s="155"/>
      <c r="L66" s="156"/>
      <c r="M66" s="14"/>
      <c r="N66" s="118">
        <v>2011</v>
      </c>
      <c r="O66" s="157"/>
      <c r="P66" s="142"/>
      <c r="Q66" s="142"/>
      <c r="R66" s="142"/>
      <c r="S66" s="143"/>
    </row>
    <row r="67" spans="1:19" ht="12" customHeight="1" thickBot="1">
      <c r="A67" s="357"/>
      <c r="B67" s="332"/>
      <c r="C67" s="114">
        <v>2012</v>
      </c>
      <c r="D67" s="26"/>
      <c r="E67" s="26"/>
      <c r="F67" s="26"/>
      <c r="G67" s="37">
        <f>IF(G64&lt;&gt;0,G61/L2/G64,0)</f>
        <v>5.946969696969697</v>
      </c>
      <c r="H67" s="186">
        <f>IF(G64&lt;&gt;0,H61/L2/G64,0)</f>
        <v>5.401515151515151</v>
      </c>
      <c r="I67" s="14"/>
      <c r="J67" s="118">
        <v>2011</v>
      </c>
      <c r="K67" s="155"/>
      <c r="L67" s="156"/>
      <c r="M67" s="14"/>
      <c r="N67" s="114">
        <v>2012</v>
      </c>
      <c r="O67" s="50">
        <v>3</v>
      </c>
      <c r="P67" s="40">
        <v>4</v>
      </c>
      <c r="Q67" s="40"/>
      <c r="R67" s="40">
        <v>3</v>
      </c>
      <c r="S67" s="43"/>
    </row>
    <row r="68" spans="1:19" ht="13.5" thickBot="1">
      <c r="A68" s="330" t="s">
        <v>78</v>
      </c>
      <c r="B68" s="330" t="s">
        <v>84</v>
      </c>
      <c r="C68" s="117">
        <v>2010</v>
      </c>
      <c r="D68" s="226"/>
      <c r="E68" s="51"/>
      <c r="F68" s="227"/>
      <c r="G68" s="220"/>
      <c r="H68" s="33"/>
      <c r="I68" s="14"/>
      <c r="J68" s="114">
        <v>2012</v>
      </c>
      <c r="K68" s="352">
        <v>44</v>
      </c>
      <c r="L68" s="353"/>
      <c r="M68" s="14"/>
      <c r="N68" s="14"/>
      <c r="O68" s="14"/>
      <c r="P68" s="14"/>
      <c r="Q68" s="14"/>
      <c r="R68" s="14"/>
      <c r="S68" s="14"/>
    </row>
    <row r="69" spans="1:19" ht="12.75">
      <c r="A69" s="331"/>
      <c r="B69" s="331"/>
      <c r="C69" s="118">
        <v>2011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32"/>
      <c r="B70" s="332"/>
      <c r="C70" s="114">
        <v>2012</v>
      </c>
      <c r="D70" s="229"/>
      <c r="E70" s="52"/>
      <c r="F70" s="28"/>
      <c r="G70" s="222">
        <v>7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30" t="s">
        <v>79</v>
      </c>
      <c r="B71" s="330" t="s">
        <v>106</v>
      </c>
      <c r="C71" s="117">
        <v>2010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27" t="s">
        <v>132</v>
      </c>
      <c r="K71" s="328"/>
      <c r="L71" s="328"/>
      <c r="M71" s="328"/>
      <c r="N71" s="329"/>
      <c r="O71" s="303" t="s">
        <v>133</v>
      </c>
      <c r="P71" s="304"/>
      <c r="Q71" s="14"/>
      <c r="R71" s="14"/>
      <c r="S71" s="14"/>
    </row>
    <row r="72" spans="1:19" ht="12.75">
      <c r="A72" s="331"/>
      <c r="B72" s="331"/>
      <c r="C72" s="118">
        <v>2011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315" t="s">
        <v>3</v>
      </c>
      <c r="K72" s="318" t="s">
        <v>130</v>
      </c>
      <c r="L72" s="319"/>
      <c r="M72" s="319" t="s">
        <v>129</v>
      </c>
      <c r="N72" s="324"/>
      <c r="O72" s="305"/>
      <c r="P72" s="306"/>
      <c r="Q72" s="14"/>
      <c r="R72" s="14"/>
      <c r="S72" s="14"/>
    </row>
    <row r="73" spans="1:19" ht="13.5" thickBot="1">
      <c r="A73" s="332"/>
      <c r="B73" s="332"/>
      <c r="C73" s="114">
        <v>2012</v>
      </c>
      <c r="D73" s="26"/>
      <c r="E73" s="26"/>
      <c r="F73" s="26"/>
      <c r="G73" s="37">
        <f>IF(G70&lt;&gt;0,G34/L2/G70,0)</f>
        <v>6.309523809523809</v>
      </c>
      <c r="H73" s="186">
        <f>IF(G70&lt;&gt;0,H34/L2/G70,0)</f>
        <v>5.595238095238095</v>
      </c>
      <c r="I73" s="14"/>
      <c r="J73" s="316"/>
      <c r="K73" s="320"/>
      <c r="L73" s="321"/>
      <c r="M73" s="321"/>
      <c r="N73" s="325"/>
      <c r="O73" s="305"/>
      <c r="P73" s="306"/>
      <c r="Q73" s="14"/>
      <c r="R73" s="14"/>
      <c r="S73" s="14"/>
    </row>
    <row r="74" spans="1:16" ht="15.75" customHeight="1" thickBot="1">
      <c r="A74" s="330" t="s">
        <v>80</v>
      </c>
      <c r="B74" s="330" t="s">
        <v>107</v>
      </c>
      <c r="C74" s="117">
        <v>2010</v>
      </c>
      <c r="D74" s="226"/>
      <c r="E74" s="51"/>
      <c r="F74" s="227"/>
      <c r="G74" s="220"/>
      <c r="J74" s="317"/>
      <c r="K74" s="322"/>
      <c r="L74" s="323"/>
      <c r="M74" s="323"/>
      <c r="N74" s="326"/>
      <c r="O74" s="307"/>
      <c r="P74" s="308"/>
    </row>
    <row r="75" spans="1:19" ht="12.75">
      <c r="A75" s="331"/>
      <c r="B75" s="331"/>
      <c r="C75" s="118">
        <v>2011</v>
      </c>
      <c r="D75" s="228"/>
      <c r="E75" s="26"/>
      <c r="F75" s="27"/>
      <c r="G75" s="221"/>
      <c r="H75" s="89"/>
      <c r="I75" s="89"/>
      <c r="J75" s="117">
        <v>2010</v>
      </c>
      <c r="K75" s="295"/>
      <c r="L75" s="296"/>
      <c r="M75" s="296"/>
      <c r="N75" s="289"/>
      <c r="O75" s="309"/>
      <c r="P75" s="310"/>
      <c r="Q75" s="89"/>
      <c r="R75" s="89"/>
      <c r="S75" s="89"/>
    </row>
    <row r="76" spans="1:19" ht="13.5" thickBot="1">
      <c r="A76" s="332"/>
      <c r="B76" s="332"/>
      <c r="C76" s="114">
        <v>2012</v>
      </c>
      <c r="D76" s="229"/>
      <c r="E76" s="52"/>
      <c r="F76" s="28"/>
      <c r="G76" s="222">
        <v>4</v>
      </c>
      <c r="H76" s="89"/>
      <c r="I76" s="89"/>
      <c r="J76" s="118">
        <v>2011</v>
      </c>
      <c r="K76" s="297"/>
      <c r="L76" s="291"/>
      <c r="M76" s="291"/>
      <c r="N76" s="292"/>
      <c r="O76" s="311"/>
      <c r="P76" s="312"/>
      <c r="S76" s="89"/>
    </row>
    <row r="77" spans="1:19" ht="13.5" thickBot="1">
      <c r="A77" s="330" t="s">
        <v>81</v>
      </c>
      <c r="B77" s="330" t="s">
        <v>134</v>
      </c>
      <c r="C77" s="117">
        <v>2010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2012</v>
      </c>
      <c r="K77" s="298">
        <v>164</v>
      </c>
      <c r="L77" s="290"/>
      <c r="M77" s="290">
        <v>21</v>
      </c>
      <c r="N77" s="293"/>
      <c r="O77" s="313"/>
      <c r="P77" s="314"/>
      <c r="Q77" s="267"/>
      <c r="R77" s="267"/>
      <c r="S77" s="89"/>
    </row>
    <row r="78" spans="1:19" ht="12.75">
      <c r="A78" s="331"/>
      <c r="B78" s="331"/>
      <c r="C78" s="118">
        <v>2011</v>
      </c>
      <c r="D78" s="26"/>
      <c r="E78" s="26"/>
      <c r="F78" s="26"/>
      <c r="G78" s="36">
        <f>IF(G75&lt;&gt;0,G57/L2/G75,0)</f>
        <v>0</v>
      </c>
      <c r="H78" s="185">
        <f>IF(G75&lt;&gt;0,H57/L2/G75,0)</f>
        <v>0</v>
      </c>
      <c r="I78" s="89"/>
      <c r="J78" s="89"/>
      <c r="K78" s="89"/>
      <c r="L78" s="89"/>
      <c r="S78" s="89"/>
    </row>
    <row r="79" spans="1:19" ht="13.5" thickBot="1">
      <c r="A79" s="332"/>
      <c r="B79" s="332"/>
      <c r="C79" s="114">
        <v>2012</v>
      </c>
      <c r="D79" s="26"/>
      <c r="E79" s="26"/>
      <c r="F79" s="26"/>
      <c r="G79" s="37">
        <f>IF(G76&lt;&gt;0,G58/L2/G76,0)</f>
        <v>5.3125</v>
      </c>
      <c r="H79" s="186">
        <f>IF(G76&lt;&gt;0,H58/L2/G76,0)</f>
        <v>5.0625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30" t="s">
        <v>128</v>
      </c>
      <c r="B80" s="330" t="s">
        <v>122</v>
      </c>
      <c r="C80" s="117">
        <v>2010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31"/>
      <c r="B81" s="331"/>
      <c r="C81" s="118">
        <v>2011</v>
      </c>
      <c r="D81" s="248"/>
      <c r="E81" s="26"/>
      <c r="F81" s="256"/>
      <c r="G81" s="138"/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32"/>
      <c r="B82" s="332"/>
      <c r="C82" s="114">
        <v>2012</v>
      </c>
      <c r="D82" s="248"/>
      <c r="E82" s="26"/>
      <c r="F82" s="256"/>
      <c r="G82" s="105">
        <v>112</v>
      </c>
      <c r="H82" s="33"/>
      <c r="I82" s="89"/>
      <c r="J82" s="89"/>
      <c r="K82" s="89"/>
      <c r="L82" s="89"/>
      <c r="M82" s="89"/>
      <c r="N82" s="294" t="s">
        <v>115</v>
      </c>
      <c r="O82" s="294"/>
      <c r="P82" s="294"/>
      <c r="Q82" s="294"/>
      <c r="R82" s="294"/>
      <c r="S82" s="89"/>
    </row>
    <row r="83" spans="1:19" ht="12.75">
      <c r="A83" s="355" t="s">
        <v>127</v>
      </c>
      <c r="B83" s="330" t="s">
        <v>123</v>
      </c>
      <c r="C83" s="117">
        <v>2010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56"/>
      <c r="B84" s="331"/>
      <c r="C84" s="118">
        <v>2011</v>
      </c>
      <c r="D84" s="248"/>
      <c r="E84" s="26"/>
      <c r="F84" s="254"/>
      <c r="G84" s="251">
        <f>IF(G81&lt;&gt;0,G60/G81,0)</f>
        <v>0</v>
      </c>
      <c r="H84" s="36">
        <f>IF(G81&lt;&gt;0,H60/G81,0)</f>
        <v>0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57"/>
      <c r="B85" s="332"/>
      <c r="C85" s="114">
        <v>2012</v>
      </c>
      <c r="D85" s="249"/>
      <c r="E85" s="52"/>
      <c r="F85" s="258"/>
      <c r="G85" s="252">
        <f>IF(G82&lt;&gt;0,G61/G82,0)</f>
        <v>7.008928571428571</v>
      </c>
      <c r="H85" s="37">
        <f>IF(G82&lt;&gt;0,H61/G82,0)</f>
        <v>6.366071428571429</v>
      </c>
      <c r="I85" s="89"/>
      <c r="J85" s="89"/>
      <c r="K85" s="89"/>
      <c r="L85" s="89"/>
      <c r="M85" s="90" t="s">
        <v>138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140</v>
      </c>
      <c r="B87" s="89"/>
      <c r="C87" s="125"/>
      <c r="D87" s="89"/>
      <c r="E87" s="89"/>
      <c r="F87" s="89"/>
      <c r="G87" s="90" t="s">
        <v>139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141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142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AF98" sheet="1" objects="1" scenarios="1"/>
  <mergeCells count="88">
    <mergeCell ref="B65:B67"/>
    <mergeCell ref="B62:B64"/>
    <mergeCell ref="B56:B58"/>
    <mergeCell ref="B8:B10"/>
    <mergeCell ref="B38:B40"/>
    <mergeCell ref="B35:B37"/>
    <mergeCell ref="B32:B34"/>
    <mergeCell ref="B29:B31"/>
    <mergeCell ref="B20:B22"/>
    <mergeCell ref="B17:B19"/>
    <mergeCell ref="B44:B46"/>
    <mergeCell ref="B41:B43"/>
    <mergeCell ref="A32:A34"/>
    <mergeCell ref="B53:B55"/>
    <mergeCell ref="B50:B52"/>
    <mergeCell ref="B47:B49"/>
    <mergeCell ref="A74:A76"/>
    <mergeCell ref="B77:B79"/>
    <mergeCell ref="B74:B76"/>
    <mergeCell ref="B71:B73"/>
    <mergeCell ref="A77:A79"/>
    <mergeCell ref="B68:B70"/>
    <mergeCell ref="A68:A70"/>
    <mergeCell ref="A29:A31"/>
    <mergeCell ref="A23:A25"/>
    <mergeCell ref="A38:A40"/>
    <mergeCell ref="A35:A37"/>
    <mergeCell ref="A44:A46"/>
    <mergeCell ref="A41:A43"/>
    <mergeCell ref="A56:A58"/>
    <mergeCell ref="A26:A28"/>
    <mergeCell ref="A65:A67"/>
    <mergeCell ref="G4:G6"/>
    <mergeCell ref="A17:A19"/>
    <mergeCell ref="B14:B16"/>
    <mergeCell ref="A47:A49"/>
    <mergeCell ref="A59:A61"/>
    <mergeCell ref="A62:A64"/>
    <mergeCell ref="A14:A16"/>
    <mergeCell ref="B11:B13"/>
    <mergeCell ref="A53:A55"/>
    <mergeCell ref="A83:A85"/>
    <mergeCell ref="B83:B85"/>
    <mergeCell ref="A80:A82"/>
    <mergeCell ref="B80:B82"/>
    <mergeCell ref="K68:L68"/>
    <mergeCell ref="O5:O6"/>
    <mergeCell ref="P5:P6"/>
    <mergeCell ref="Q1:S1"/>
    <mergeCell ref="S4:S6"/>
    <mergeCell ref="R4:R6"/>
    <mergeCell ref="M5:M6"/>
    <mergeCell ref="Q4:Q6"/>
    <mergeCell ref="L5:L6"/>
    <mergeCell ref="C2:I2"/>
    <mergeCell ref="M2:O2"/>
    <mergeCell ref="H5:H6"/>
    <mergeCell ref="F4:F6"/>
    <mergeCell ref="C4:C6"/>
    <mergeCell ref="N5:N6"/>
    <mergeCell ref="I5:J5"/>
    <mergeCell ref="K4:K6"/>
    <mergeCell ref="D4:D6"/>
    <mergeCell ref="E4:E6"/>
    <mergeCell ref="J71:N71"/>
    <mergeCell ref="A8:A10"/>
    <mergeCell ref="A11:A13"/>
    <mergeCell ref="K63:L65"/>
    <mergeCell ref="A20:A22"/>
    <mergeCell ref="B26:B28"/>
    <mergeCell ref="B23:B25"/>
    <mergeCell ref="B59:B61"/>
    <mergeCell ref="A71:A73"/>
    <mergeCell ref="A50:A52"/>
    <mergeCell ref="N82:R82"/>
    <mergeCell ref="K75:L75"/>
    <mergeCell ref="K76:L76"/>
    <mergeCell ref="M75:N75"/>
    <mergeCell ref="J72:J74"/>
    <mergeCell ref="K72:L74"/>
    <mergeCell ref="M72:N74"/>
    <mergeCell ref="K77:L77"/>
    <mergeCell ref="M76:N76"/>
    <mergeCell ref="M77:N77"/>
    <mergeCell ref="O71:P74"/>
    <mergeCell ref="O75:P75"/>
    <mergeCell ref="O76:P76"/>
    <mergeCell ref="O77:P77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2013-01-17T10:00:09Z</cp:lastPrinted>
  <dcterms:created xsi:type="dcterms:W3CDTF">2005-03-22T15:37:43Z</dcterms:created>
  <dcterms:modified xsi:type="dcterms:W3CDTF">2013-01-17T10:00:10Z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